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75" windowHeight="11820" activeTab="0"/>
  </bookViews>
  <sheets>
    <sheet name="Blad1" sheetId="1" r:id="rId1"/>
    <sheet name="Blad2" sheetId="2" r:id="rId2"/>
    <sheet name="Blad3" sheetId="3" r:id="rId3"/>
  </sheets>
  <definedNames>
    <definedName name="ExterneGegevens_1" localSheetId="0">'Blad1'!$A$1:$AH$54</definedName>
  </definedNames>
  <calcPr fullCalcOnLoad="1"/>
</workbook>
</file>

<file path=xl/sharedStrings.xml><?xml version="1.0" encoding="utf-8"?>
<sst xmlns="http://schemas.openxmlformats.org/spreadsheetml/2006/main" count="200" uniqueCount="86">
  <si>
    <t>928 Wheel and Tire Fitment Chart</t>
  </si>
  <si>
    <t>Have a size not listed? POST HERE</t>
  </si>
  <si>
    <t>Wwidth</t>
  </si>
  <si>
    <t>Woffset</t>
  </si>
  <si>
    <t>Wdia</t>
  </si>
  <si>
    <t>tire</t>
  </si>
  <si>
    <t>Tratio</t>
  </si>
  <si>
    <t>Tdia</t>
  </si>
  <si>
    <t>spacer</t>
  </si>
  <si>
    <t>Wout</t>
  </si>
  <si>
    <t>Win</t>
  </si>
  <si>
    <t>Tout</t>
  </si>
  <si>
    <t>Tin</t>
  </si>
  <si>
    <t>Notes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</si>
  <si>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</si>
  <si>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</si>
  <si>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</si>
  <si>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</si>
  <si>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</si>
  <si>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</si>
  <si>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</si>
  <si>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</si>
  <si>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</si>
  <si>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</si>
  <si>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</si>
  <si>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</si>
  <si>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</si>
  <si>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Y</t>
  </si>
  <si>
    <t>X</t>
  </si>
  <si>
    <t>Name</t>
  </si>
  <si>
    <t>1,2</t>
  </si>
  <si>
    <t>phone dial/S-slot</t>
  </si>
  <si>
    <t>*</t>
  </si>
  <si>
    <t>Widest known to fit</t>
  </si>
  <si>
    <t>Early stock</t>
  </si>
  <si>
    <t>Cup II</t>
  </si>
  <si>
    <t>S4 stock</t>
  </si>
  <si>
    <t>Design 90</t>
  </si>
  <si>
    <t>CS/SE/GT stock</t>
  </si>
  <si>
    <t>Cup I/II</t>
  </si>
  <si>
    <t>S4/GT stock</t>
  </si>
  <si>
    <t>Turbo Twist II</t>
  </si>
  <si>
    <t>Tony Harkin</t>
  </si>
  <si>
    <t>GTS stock</t>
  </si>
  <si>
    <t>Club Sport</t>
  </si>
  <si>
    <t>944/951</t>
  </si>
  <si>
    <t>Carrera III</t>
  </si>
  <si>
    <t>964/965</t>
  </si>
  <si>
    <t>10,13</t>
  </si>
  <si>
    <t>Carrera Classic</t>
  </si>
  <si>
    <t>Rick Redpath</t>
  </si>
  <si>
    <t>?</t>
  </si>
  <si>
    <t>S-slot</t>
  </si>
  <si>
    <t>Cayman S</t>
  </si>
  <si>
    <t>Andrew Olsen</t>
  </si>
  <si>
    <t>Mark Kibort</t>
  </si>
  <si>
    <t>front</t>
  </si>
  <si>
    <t xml:space="preserve"> </t>
  </si>
  <si>
    <t>rear</t>
  </si>
  <si>
    <t>AT Italia Riva</t>
  </si>
  <si>
    <t>rubs front in (or requires rack spacer)</t>
  </si>
  <si>
    <t>rubs front out</t>
  </si>
  <si>
    <t>Carrera Lightweight</t>
  </si>
  <si>
    <t>Richard (blau928)</t>
  </si>
  <si>
    <t>rubs rear in</t>
  </si>
  <si>
    <t>rubs rear out</t>
  </si>
  <si>
    <t>Tom Falkenberg</t>
  </si>
  <si>
    <t>GTS flares required</t>
  </si>
  <si>
    <t>21mm S-spacer</t>
  </si>
  <si>
    <t>17mm CS-spacer</t>
  </si>
  <si>
    <t>Jim Page</t>
  </si>
  <si>
    <t>35mm GTS-spacer</t>
  </si>
  <si>
    <t>25mm/1" spacer</t>
  </si>
  <si>
    <t>*,9</t>
  </si>
  <si>
    <t>Front Rolling required</t>
  </si>
  <si>
    <t>Rear Rolling required</t>
  </si>
  <si>
    <t>Conditional</t>
  </si>
  <si>
    <t>Untested or Unknown Variables Below</t>
  </si>
  <si>
    <t>High Camber required</t>
  </si>
  <si>
    <t>Volk TE37</t>
  </si>
  <si>
    <t>Mark Robinson</t>
  </si>
  <si>
    <t>Protrudes from fender</t>
  </si>
  <si>
    <t>Do not fit!</t>
  </si>
  <si>
    <t>David Roberts</t>
  </si>
  <si>
    <t>Hans</t>
  </si>
  <si>
    <t>(originated from Flyingdog on rennlist)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</si>
</sst>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D1">
      <selection activeCell="AD4" sqref="AD4:AG17"/>
    </sheetView>
  </sheetViews>
  <sheetFormatPr defaultColWidth="9.140625" defaultRowHeight="15"/>
  <cols>
    <col min="1" max="1" width="7.8515625" style="0" customWidth="1"/>
    <col min="2" max="2" width="7.7109375" style="0" customWidth="1"/>
    <col min="3" max="3" width="5.7109375" style="0" customWidth="1"/>
    <col min="4" max="4" width="4.00390625" style="0" customWidth="1"/>
    <col min="5" max="5" width="6.28125" style="0" customWidth="1"/>
    <col min="6" max="6" width="5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6" width="2.28125" style="0" customWidth="1"/>
    <col min="17" max="18" width="2.140625" style="0" customWidth="1"/>
    <col min="19" max="19" width="2.421875" style="0" customWidth="1"/>
    <col min="20" max="23" width="2.28125" style="0" customWidth="1"/>
    <col min="24" max="24" width="2.140625" style="0" customWidth="1"/>
    <col min="25" max="25" width="2.57421875" style="0" customWidth="1"/>
    <col min="26" max="27" width="2.28125" style="0" customWidth="1"/>
    <col min="28" max="28" width="17.00390625" style="0" customWidth="1"/>
    <col min="29" max="29" width="15.57421875" style="0" customWidth="1"/>
    <col min="31" max="31" width="3.7109375" style="0" customWidth="1"/>
  </cols>
  <sheetData>
    <row r="1" spans="1:23" ht="15">
      <c r="A1" t="s">
        <v>0</v>
      </c>
      <c r="J1" t="s">
        <v>1</v>
      </c>
      <c r="W1" t="s">
        <v>85</v>
      </c>
    </row>
    <row r="3" spans="1:28" ht="1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  <c r="AA3" t="s">
        <v>28</v>
      </c>
      <c r="AB3" t="s">
        <v>29</v>
      </c>
    </row>
    <row r="4" spans="1:31" ht="15">
      <c r="A4">
        <v>7</v>
      </c>
      <c r="B4">
        <v>65</v>
      </c>
      <c r="C4">
        <v>16</v>
      </c>
      <c r="D4">
        <v>225</v>
      </c>
      <c r="E4">
        <v>50</v>
      </c>
      <c r="F4">
        <f>(2*(D4*E4/100)/25.4)+C4</f>
        <v>24.858267716535433</v>
      </c>
      <c r="H4">
        <f>($A4*25.4)/2-$B4+$G4</f>
        <v>23.89999999999999</v>
      </c>
      <c r="I4">
        <f>($A4*25.4)/2+$B4-$G4</f>
        <v>153.89999999999998</v>
      </c>
      <c r="J4">
        <f>($D4)/2-$B4+$G4</f>
        <v>47.5</v>
      </c>
      <c r="K4">
        <f>($D4)/2+$B4-$G4</f>
        <v>177.5</v>
      </c>
      <c r="L4" t="s">
        <v>30</v>
      </c>
      <c r="M4" t="s">
        <v>28</v>
      </c>
      <c r="N4" t="s">
        <v>28</v>
      </c>
      <c r="AB4" t="s">
        <v>31</v>
      </c>
      <c r="AD4" t="s">
        <v>32</v>
      </c>
      <c r="AE4" t="s">
        <v>33</v>
      </c>
    </row>
    <row r="5" spans="1:31" ht="15">
      <c r="A5">
        <v>7</v>
      </c>
      <c r="B5">
        <v>65</v>
      </c>
      <c r="C5">
        <v>16</v>
      </c>
      <c r="D5">
        <v>225</v>
      </c>
      <c r="E5">
        <v>50</v>
      </c>
      <c r="F5">
        <f>(2*(D5*E5/100)/25.4)+C5</f>
        <v>24.858267716535433</v>
      </c>
      <c r="G5">
        <v>21</v>
      </c>
      <c r="H5">
        <f>($A5*25.4)/2-$B5+$G5</f>
        <v>44.89999999999999</v>
      </c>
      <c r="I5">
        <f>($A5*25.4)/2+$B5-$G5</f>
        <v>132.89999999999998</v>
      </c>
      <c r="J5">
        <f>($D5)/2-$B5+$G5</f>
        <v>68.5</v>
      </c>
      <c r="K5">
        <f>($D5)/2+$B5-$G5</f>
        <v>156.5</v>
      </c>
      <c r="L5" t="s">
        <v>30</v>
      </c>
      <c r="N5" t="s">
        <v>28</v>
      </c>
      <c r="T5" t="s">
        <v>28</v>
      </c>
      <c r="AB5" t="s">
        <v>31</v>
      </c>
      <c r="AD5">
        <v>1</v>
      </c>
      <c r="AE5" t="s">
        <v>34</v>
      </c>
    </row>
    <row r="6" spans="1:31" ht="15">
      <c r="A6">
        <v>7.5</v>
      </c>
      <c r="B6">
        <v>55</v>
      </c>
      <c r="C6">
        <v>17</v>
      </c>
      <c r="D6">
        <v>225</v>
      </c>
      <c r="E6">
        <v>45</v>
      </c>
      <c r="F6">
        <f>(2*(D6*E6/100)/25.4)+C6</f>
        <v>24.97244094488189</v>
      </c>
      <c r="H6">
        <f>($A6*25.4)/2-$B6+$G6</f>
        <v>40.25</v>
      </c>
      <c r="I6">
        <f>($A6*25.4)/2+$B6-$G6</f>
        <v>150.25</v>
      </c>
      <c r="J6">
        <f>($D6)/2-$B6+$G6</f>
        <v>57.5</v>
      </c>
      <c r="K6">
        <f>($D6)/2+$B6-$G6</f>
        <v>167.5</v>
      </c>
      <c r="L6">
        <v>8</v>
      </c>
      <c r="M6" t="s">
        <v>28</v>
      </c>
      <c r="AB6" t="s">
        <v>35</v>
      </c>
      <c r="AD6">
        <v>2</v>
      </c>
      <c r="AE6" t="s">
        <v>36</v>
      </c>
    </row>
    <row r="7" spans="1:31" ht="15">
      <c r="A7">
        <v>7.5</v>
      </c>
      <c r="B7">
        <v>65</v>
      </c>
      <c r="C7">
        <v>16</v>
      </c>
      <c r="D7">
        <v>225</v>
      </c>
      <c r="E7">
        <v>50</v>
      </c>
      <c r="F7">
        <f>(2*(D7*E7/100)/25.4)+C7</f>
        <v>24.858267716535433</v>
      </c>
      <c r="H7">
        <f>($A7*25.4)/2-$B7+$G7</f>
        <v>30.25</v>
      </c>
      <c r="I7">
        <f>($A7*25.4)/2+$B7-$G7</f>
        <v>160.25</v>
      </c>
      <c r="J7">
        <f>($D7)/2-$B7+$G7</f>
        <v>47.5</v>
      </c>
      <c r="K7">
        <f>($D7)/2+$B7-$G7</f>
        <v>177.5</v>
      </c>
      <c r="L7">
        <v>4</v>
      </c>
      <c r="M7" t="s">
        <v>28</v>
      </c>
      <c r="AB7" t="s">
        <v>37</v>
      </c>
      <c r="AD7">
        <v>3</v>
      </c>
      <c r="AE7" t="s">
        <v>38</v>
      </c>
    </row>
    <row r="8" spans="1:31" ht="15">
      <c r="A8">
        <v>7.5</v>
      </c>
      <c r="B8">
        <v>65</v>
      </c>
      <c r="C8">
        <v>17</v>
      </c>
      <c r="D8">
        <v>225</v>
      </c>
      <c r="E8">
        <v>45</v>
      </c>
      <c r="F8">
        <f>(2*(D8*E8/100)/25.4)+C8</f>
        <v>24.97244094488189</v>
      </c>
      <c r="H8">
        <f>($A8*25.4)/2-$B8+$G8</f>
        <v>30.25</v>
      </c>
      <c r="I8">
        <f>($A8*25.4)/2+$B8-$G8</f>
        <v>160.25</v>
      </c>
      <c r="J8">
        <f>($D8)/2-$B8+$G8</f>
        <v>47.5</v>
      </c>
      <c r="K8">
        <f>($D8)/2+$B8-$G8</f>
        <v>177.5</v>
      </c>
      <c r="L8">
        <v>5</v>
      </c>
      <c r="M8" t="s">
        <v>28</v>
      </c>
      <c r="AB8" t="s">
        <v>39</v>
      </c>
      <c r="AD8">
        <v>4</v>
      </c>
      <c r="AE8" t="s">
        <v>40</v>
      </c>
    </row>
    <row r="9" spans="1:31" ht="15">
      <c r="A9">
        <v>8</v>
      </c>
      <c r="B9">
        <v>50</v>
      </c>
      <c r="C9">
        <v>18</v>
      </c>
      <c r="D9">
        <v>225</v>
      </c>
      <c r="F9">
        <f>(2*(D9*E9/100)/25.4)+C9</f>
        <v>18</v>
      </c>
      <c r="H9">
        <f>($A9*25.4)/2-$B9+$G9</f>
        <v>51.599999999999994</v>
      </c>
      <c r="I9">
        <f>($A9*25.4)/2+$B9-$G9</f>
        <v>151.6</v>
      </c>
      <c r="J9">
        <f>($D9)/2-$B9+$G9</f>
        <v>62.5</v>
      </c>
      <c r="K9">
        <f>($D9)/2+$B9-$G9</f>
        <v>162.5</v>
      </c>
      <c r="L9">
        <v>9</v>
      </c>
      <c r="M9" t="s">
        <v>28</v>
      </c>
      <c r="AB9" t="s">
        <v>41</v>
      </c>
      <c r="AC9" t="s">
        <v>42</v>
      </c>
      <c r="AD9">
        <v>5</v>
      </c>
      <c r="AE9" t="s">
        <v>43</v>
      </c>
    </row>
    <row r="10" spans="1:31" ht="15">
      <c r="A10">
        <v>8</v>
      </c>
      <c r="B10">
        <v>60</v>
      </c>
      <c r="C10">
        <v>16</v>
      </c>
      <c r="D10">
        <v>225</v>
      </c>
      <c r="E10">
        <v>50</v>
      </c>
      <c r="F10">
        <f>(2*(D10*E10/100)/25.4)+C10</f>
        <v>24.858267716535433</v>
      </c>
      <c r="H10">
        <f>($A10*25.4)/2-$B10+$G10</f>
        <v>41.599999999999994</v>
      </c>
      <c r="I10">
        <f>($A10*25.4)/2+$B10-$G10</f>
        <v>161.6</v>
      </c>
      <c r="J10">
        <f>($D10)/2-$B10+$G10</f>
        <v>52.5</v>
      </c>
      <c r="K10">
        <f>($D10)/2+$B10-$G10</f>
        <v>172.5</v>
      </c>
      <c r="L10">
        <v>3</v>
      </c>
      <c r="M10" t="s">
        <v>28</v>
      </c>
      <c r="N10" t="s">
        <v>28</v>
      </c>
      <c r="AB10" t="s">
        <v>44</v>
      </c>
      <c r="AD10">
        <v>6</v>
      </c>
      <c r="AE10" t="s">
        <v>45</v>
      </c>
    </row>
    <row r="11" spans="1:31" ht="15">
      <c r="A11">
        <v>8</v>
      </c>
      <c r="B11">
        <v>57</v>
      </c>
      <c r="C11">
        <v>18</v>
      </c>
      <c r="D11">
        <v>235</v>
      </c>
      <c r="E11">
        <v>40</v>
      </c>
      <c r="F11">
        <f>(2*(D11*E11/100)/25.4)+C11</f>
        <v>25.401574803149607</v>
      </c>
      <c r="H11">
        <f>($A11*25.4)/2-$B11</f>
        <v>44.599999999999994</v>
      </c>
      <c r="I11">
        <f>($A11*25.4)/2+$B11</f>
        <v>158.6</v>
      </c>
      <c r="J11">
        <f>($D11)/2-$B11</f>
        <v>60.5</v>
      </c>
      <c r="K11">
        <f>($D11)/2+$B11</f>
        <v>174.5</v>
      </c>
      <c r="L11">
        <v>10</v>
      </c>
      <c r="M11" t="s">
        <v>28</v>
      </c>
      <c r="AB11" t="s">
        <v>46</v>
      </c>
      <c r="AD11">
        <v>7</v>
      </c>
      <c r="AE11" t="s">
        <v>47</v>
      </c>
    </row>
    <row r="12" spans="1:31" ht="15">
      <c r="A12">
        <v>8</v>
      </c>
      <c r="B12">
        <v>57</v>
      </c>
      <c r="C12">
        <v>19</v>
      </c>
      <c r="D12">
        <v>235</v>
      </c>
      <c r="E12">
        <v>35</v>
      </c>
      <c r="F12">
        <f>(2*(D12*E12/100)/25.4)+C12</f>
        <v>25.476377952755904</v>
      </c>
      <c r="H12">
        <f>($A12*25.4)/2-$B12</f>
        <v>44.599999999999994</v>
      </c>
      <c r="I12">
        <f>($A12*25.4)/2+$B12</f>
        <v>158.6</v>
      </c>
      <c r="J12">
        <f>($D12)/2-$B12</f>
        <v>60.5</v>
      </c>
      <c r="K12">
        <f>($D12)/2+$B12</f>
        <v>174.5</v>
      </c>
      <c r="L12" t="s">
        <v>48</v>
      </c>
      <c r="M12" t="s">
        <v>28</v>
      </c>
      <c r="AB12" t="s">
        <v>49</v>
      </c>
      <c r="AC12" t="s">
        <v>50</v>
      </c>
      <c r="AD12">
        <v>8</v>
      </c>
      <c r="AE12">
        <v>993</v>
      </c>
    </row>
    <row r="13" spans="1:31" ht="15">
      <c r="A13">
        <v>8</v>
      </c>
      <c r="B13">
        <v>52.3</v>
      </c>
      <c r="C13">
        <v>16</v>
      </c>
      <c r="D13">
        <v>245</v>
      </c>
      <c r="E13">
        <v>45</v>
      </c>
      <c r="F13">
        <f>(2*(D13*E13/100)/25.4)+C13</f>
        <v>24.681102362204726</v>
      </c>
      <c r="H13">
        <f>($A13*25.4)/2-$B13+$G13</f>
        <v>49.3</v>
      </c>
      <c r="I13">
        <f>($A13*25.4)/2+$B13-$G13</f>
        <v>153.89999999999998</v>
      </c>
      <c r="J13">
        <f>($D13)/2-$B13+$G13</f>
        <v>70.2</v>
      </c>
      <c r="K13">
        <f>($D13)/2+$B13-$G13</f>
        <v>174.8</v>
      </c>
      <c r="L13">
        <v>2</v>
      </c>
      <c r="M13" t="s">
        <v>28</v>
      </c>
      <c r="N13" t="s">
        <v>28</v>
      </c>
      <c r="X13" t="s">
        <v>51</v>
      </c>
      <c r="AB13" t="s">
        <v>52</v>
      </c>
      <c r="AD13">
        <v>9</v>
      </c>
      <c r="AE13">
        <v>996</v>
      </c>
    </row>
    <row r="14" spans="1:31" ht="15">
      <c r="A14">
        <v>9</v>
      </c>
      <c r="B14">
        <v>60</v>
      </c>
      <c r="C14">
        <v>16</v>
      </c>
      <c r="D14">
        <v>245</v>
      </c>
      <c r="E14">
        <v>45</v>
      </c>
      <c r="F14">
        <f>(2*(D14*E14/100)/25.4)+C14</f>
        <v>24.681102362204726</v>
      </c>
      <c r="H14">
        <f>($A14*25.4)/2-$B14+$G14</f>
        <v>54.3</v>
      </c>
      <c r="I14">
        <f>($A14*25.4)/2+$B14-$G14</f>
        <v>174.3</v>
      </c>
      <c r="J14">
        <f>($D14)/2-$B14+$G14</f>
        <v>62.5</v>
      </c>
      <c r="K14">
        <f>($D14)/2+$B14-$G14</f>
        <v>182.5</v>
      </c>
      <c r="L14">
        <v>3</v>
      </c>
      <c r="M14" t="s">
        <v>28</v>
      </c>
      <c r="N14" t="s">
        <v>28</v>
      </c>
      <c r="AB14" t="s">
        <v>44</v>
      </c>
      <c r="AD14">
        <v>10</v>
      </c>
      <c r="AE14">
        <v>997</v>
      </c>
    </row>
    <row r="15" spans="1:31" ht="15">
      <c r="A15">
        <v>9</v>
      </c>
      <c r="B15">
        <v>52.3</v>
      </c>
      <c r="C15">
        <v>16</v>
      </c>
      <c r="D15">
        <v>245</v>
      </c>
      <c r="E15">
        <v>45</v>
      </c>
      <c r="F15">
        <f>(2*(D15*E15/100)/25.4)+C15</f>
        <v>24.681102362204726</v>
      </c>
      <c r="H15">
        <f>($A15*25.4)/2-$B15+$G15</f>
        <v>62</v>
      </c>
      <c r="I15">
        <f>($A15*25.4)/2+$B15-$G15</f>
        <v>166.6</v>
      </c>
      <c r="J15">
        <f>($D15)/2-$B15+$G15</f>
        <v>70.2</v>
      </c>
      <c r="K15">
        <f>($D15)/2+$B15-$G15</f>
        <v>174.8</v>
      </c>
      <c r="L15">
        <v>4</v>
      </c>
      <c r="N15" t="s">
        <v>28</v>
      </c>
      <c r="AB15" t="s">
        <v>37</v>
      </c>
      <c r="AD15">
        <v>11</v>
      </c>
      <c r="AE15">
        <v>986</v>
      </c>
    </row>
    <row r="16" spans="1:31" ht="15">
      <c r="A16">
        <v>9</v>
      </c>
      <c r="B16">
        <v>60</v>
      </c>
      <c r="C16">
        <v>16</v>
      </c>
      <c r="D16">
        <v>245</v>
      </c>
      <c r="E16">
        <v>45</v>
      </c>
      <c r="F16">
        <f>(2*(D16*E16/100)/25.4)+C16</f>
        <v>24.681102362204726</v>
      </c>
      <c r="G16">
        <v>17</v>
      </c>
      <c r="H16">
        <f>($A16*25.4)/2-$B16+$G16</f>
        <v>71.3</v>
      </c>
      <c r="I16">
        <f>($A16*25.4)/2+$B16-$G16</f>
        <v>157.3</v>
      </c>
      <c r="J16">
        <f>($D16)/2-$B16+$G16</f>
        <v>79.5</v>
      </c>
      <c r="K16">
        <f>($D16)/2+$B16-$G16</f>
        <v>165.5</v>
      </c>
      <c r="L16">
        <v>3</v>
      </c>
      <c r="N16" t="s">
        <v>28</v>
      </c>
      <c r="U16" t="s">
        <v>28</v>
      </c>
      <c r="AB16" t="s">
        <v>44</v>
      </c>
      <c r="AD16">
        <v>12</v>
      </c>
      <c r="AE16">
        <v>987</v>
      </c>
    </row>
    <row r="17" spans="1:31" ht="15">
      <c r="A17">
        <v>9</v>
      </c>
      <c r="B17">
        <v>55</v>
      </c>
      <c r="C17">
        <v>17</v>
      </c>
      <c r="D17">
        <v>255</v>
      </c>
      <c r="E17">
        <v>40</v>
      </c>
      <c r="F17">
        <f>(2*(D17*E17/100)/25.4)+C17</f>
        <v>25.031496062992126</v>
      </c>
      <c r="H17">
        <f>($A17*25.4)/2-$B17+$G17</f>
        <v>59.3</v>
      </c>
      <c r="I17">
        <f>($A17*25.4)/2+$B17-$G17</f>
        <v>169.3</v>
      </c>
      <c r="J17">
        <f>($D17)/2-$B17+$G17</f>
        <v>72.5</v>
      </c>
      <c r="K17">
        <f>($D17)/2+$B17-$G17</f>
        <v>182.5</v>
      </c>
      <c r="L17">
        <v>4</v>
      </c>
      <c r="N17" t="s">
        <v>28</v>
      </c>
      <c r="AB17" t="s">
        <v>39</v>
      </c>
      <c r="AD17">
        <v>13</v>
      </c>
      <c r="AE17" t="s">
        <v>53</v>
      </c>
    </row>
    <row r="18" spans="1:28" ht="15">
      <c r="A18">
        <v>9</v>
      </c>
      <c r="B18">
        <v>55</v>
      </c>
      <c r="C18">
        <v>17</v>
      </c>
      <c r="D18">
        <v>255</v>
      </c>
      <c r="E18">
        <v>40</v>
      </c>
      <c r="F18">
        <f>(2*(D18*E18/100)/25.4)+C18</f>
        <v>25.031496062992126</v>
      </c>
      <c r="G18">
        <v>35</v>
      </c>
      <c r="H18">
        <f>($A18*25.4)/2-$B18+$G18</f>
        <v>94.3</v>
      </c>
      <c r="I18">
        <f>($A18*25.4)/2+$B18-$G18</f>
        <v>134.3</v>
      </c>
      <c r="J18">
        <f>($D18)/2-$B18+$G18</f>
        <v>107.5</v>
      </c>
      <c r="K18">
        <f>($D18)/2+$B18-$G18</f>
        <v>147.5</v>
      </c>
      <c r="L18">
        <v>5</v>
      </c>
      <c r="N18" t="s">
        <v>28</v>
      </c>
      <c r="S18" t="s">
        <v>28</v>
      </c>
      <c r="V18" t="s">
        <v>28</v>
      </c>
      <c r="AB18" t="s">
        <v>39</v>
      </c>
    </row>
    <row r="19" spans="1:29" ht="15">
      <c r="A19">
        <v>9</v>
      </c>
      <c r="B19">
        <v>55</v>
      </c>
      <c r="C19">
        <v>17</v>
      </c>
      <c r="D19">
        <v>275</v>
      </c>
      <c r="E19">
        <v>40</v>
      </c>
      <c r="F19">
        <f>(2*(D19*E19/100)/25.4)+C19</f>
        <v>25.661417322834644</v>
      </c>
      <c r="H19">
        <f>($A19*25.4)/2-$B19+$G19</f>
        <v>59.3</v>
      </c>
      <c r="I19">
        <f>($A19*25.4)/2+$B19-$G19</f>
        <v>169.3</v>
      </c>
      <c r="J19">
        <f>($D19)/2-$B19+$G19</f>
        <v>82.5</v>
      </c>
      <c r="K19">
        <f>($D19)/2+$B19-$G19</f>
        <v>192.5</v>
      </c>
      <c r="L19">
        <v>6</v>
      </c>
      <c r="N19" t="s">
        <v>28</v>
      </c>
      <c r="AB19" t="s">
        <v>39</v>
      </c>
      <c r="AC19" t="s">
        <v>54</v>
      </c>
    </row>
    <row r="20" spans="1:31" ht="15">
      <c r="A20">
        <v>9.5</v>
      </c>
      <c r="B20">
        <v>82.55</v>
      </c>
      <c r="D20">
        <v>255</v>
      </c>
      <c r="F20">
        <f>(2*(D20*E20/100)/25.4)+C20</f>
        <v>0</v>
      </c>
      <c r="H20">
        <f>($A20*25.4)/2-$B20+$G20</f>
        <v>38.099999999999994</v>
      </c>
      <c r="I20">
        <f>($A20*25.4)/2+$B20-$G20</f>
        <v>203.2</v>
      </c>
      <c r="J20">
        <f>($D20)/2-$B20+$G20</f>
        <v>44.95</v>
      </c>
      <c r="K20">
        <f>($D20)/2+$B20-$G20</f>
        <v>210.05</v>
      </c>
      <c r="L20" t="s">
        <v>32</v>
      </c>
      <c r="M20" t="s">
        <v>28</v>
      </c>
      <c r="AC20" t="s">
        <v>55</v>
      </c>
      <c r="AD20" t="s">
        <v>14</v>
      </c>
      <c r="AE20" t="s">
        <v>56</v>
      </c>
    </row>
    <row r="21" spans="1:31" ht="15">
      <c r="A21">
        <v>9.5</v>
      </c>
      <c r="B21">
        <f>(8-(A21/2))*25.4</f>
        <v>82.55</v>
      </c>
      <c r="D21">
        <v>275</v>
      </c>
      <c r="F21">
        <f>(2*(D21*E21/100)/25.4)+C21</f>
        <v>0</v>
      </c>
      <c r="H21">
        <f>($A21*25.4)/2-$B21+$G21</f>
        <v>38.099999999999994</v>
      </c>
      <c r="I21">
        <f>($A21*25.4)/2+$B21-$G21</f>
        <v>203.2</v>
      </c>
      <c r="J21">
        <f>($D21)/2-$B21+$G21</f>
        <v>54.95</v>
      </c>
      <c r="K21">
        <f>($D21)/2+$B21-$G21</f>
        <v>220.05</v>
      </c>
      <c r="L21" t="s">
        <v>57</v>
      </c>
      <c r="M21" t="s">
        <v>28</v>
      </c>
      <c r="P21" t="s">
        <v>28</v>
      </c>
      <c r="X21" t="s">
        <v>28</v>
      </c>
      <c r="AC21" t="s">
        <v>55</v>
      </c>
      <c r="AD21" t="s">
        <v>15</v>
      </c>
      <c r="AE21" t="s">
        <v>58</v>
      </c>
    </row>
    <row r="22" spans="1:31" ht="15">
      <c r="A22">
        <v>9.5</v>
      </c>
      <c r="B22">
        <v>52</v>
      </c>
      <c r="C22">
        <v>18</v>
      </c>
      <c r="D22">
        <v>265</v>
      </c>
      <c r="F22">
        <f>(2*(D22*E22/100)/25.4)+C22</f>
        <v>18</v>
      </c>
      <c r="G22">
        <v>25</v>
      </c>
      <c r="H22">
        <f>($A22*25.4)/2-$B22+$G22</f>
        <v>93.64999999999999</v>
      </c>
      <c r="I22">
        <f>($A22*25.4)/2+$B22-$G22</f>
        <v>147.64999999999998</v>
      </c>
      <c r="J22">
        <f>($D22)/2-$B22+$G22</f>
        <v>105.5</v>
      </c>
      <c r="K22">
        <f>($D22)/2+$B22-$G22</f>
        <v>159.5</v>
      </c>
      <c r="L22" t="s">
        <v>57</v>
      </c>
      <c r="N22" t="s">
        <v>28</v>
      </c>
      <c r="W22" t="s">
        <v>28</v>
      </c>
      <c r="AA22" t="s">
        <v>28</v>
      </c>
      <c r="AB22" t="s">
        <v>59</v>
      </c>
      <c r="AD22" t="s">
        <v>16</v>
      </c>
      <c r="AE22" t="s">
        <v>60</v>
      </c>
    </row>
    <row r="23" spans="1:31" ht="15">
      <c r="A23">
        <v>9.5</v>
      </c>
      <c r="B23">
        <v>46</v>
      </c>
      <c r="C23">
        <v>19</v>
      </c>
      <c r="D23">
        <v>265</v>
      </c>
      <c r="E23">
        <v>35</v>
      </c>
      <c r="F23">
        <f>(2*(D23*E23/100)/25.4)+C23</f>
        <v>26.303149606299215</v>
      </c>
      <c r="H23">
        <f>($A23*25.4)/2-$B23+$G23</f>
        <v>74.64999999999999</v>
      </c>
      <c r="I23">
        <f>($A23*25.4)/2+$B23-$G23</f>
        <v>166.64999999999998</v>
      </c>
      <c r="J23">
        <f>($D23)/2-$B23+$G23</f>
        <v>86.5</v>
      </c>
      <c r="K23">
        <f>($D23)/2+$B23-$G23</f>
        <v>178.5</v>
      </c>
      <c r="L23">
        <v>13</v>
      </c>
      <c r="N23" t="s">
        <v>28</v>
      </c>
      <c r="AB23" t="s">
        <v>49</v>
      </c>
      <c r="AC23" t="s">
        <v>50</v>
      </c>
      <c r="AD23" t="s">
        <v>17</v>
      </c>
      <c r="AE23" t="s">
        <v>61</v>
      </c>
    </row>
    <row r="24" spans="1:31" ht="15">
      <c r="A24">
        <v>10</v>
      </c>
      <c r="B24">
        <v>65</v>
      </c>
      <c r="C24">
        <v>18</v>
      </c>
      <c r="D24">
        <v>285</v>
      </c>
      <c r="F24">
        <f>(2*(D24*E24/100)/25.4)+C24</f>
        <v>18</v>
      </c>
      <c r="H24">
        <f>($A24*25.4)/2-$B24+$G24</f>
        <v>62</v>
      </c>
      <c r="I24">
        <f>($A24*25.4)/2+$B24-$G24</f>
        <v>192</v>
      </c>
      <c r="J24">
        <f>($D24)/2-$B24+$G24</f>
        <v>77.5</v>
      </c>
      <c r="K24">
        <f>($D24)/2+$B24-$G24</f>
        <v>207.5</v>
      </c>
      <c r="L24">
        <v>9</v>
      </c>
      <c r="M24" t="s">
        <v>28</v>
      </c>
      <c r="N24" t="s">
        <v>28</v>
      </c>
      <c r="O24" t="s">
        <v>28</v>
      </c>
      <c r="Z24" t="s">
        <v>28</v>
      </c>
      <c r="AB24" t="s">
        <v>62</v>
      </c>
      <c r="AC24" t="s">
        <v>63</v>
      </c>
      <c r="AD24" t="s">
        <v>18</v>
      </c>
      <c r="AE24" t="s">
        <v>64</v>
      </c>
    </row>
    <row r="25" spans="1:31" ht="15">
      <c r="A25">
        <v>10</v>
      </c>
      <c r="B25">
        <f>3.5*25.4</f>
        <v>88.89999999999999</v>
      </c>
      <c r="D25">
        <v>305</v>
      </c>
      <c r="F25">
        <f>(2*(D25*E25/100)/25.4)+C25</f>
        <v>0</v>
      </c>
      <c r="H25">
        <f>($A25*25.4)/2-$B25+$G25</f>
        <v>38.10000000000001</v>
      </c>
      <c r="I25">
        <f>($A25*25.4)/2+$B25-$G25</f>
        <v>215.89999999999998</v>
      </c>
      <c r="J25">
        <f>($D25)/2-$B25+$G25</f>
        <v>63.60000000000001</v>
      </c>
      <c r="K25">
        <f>($D25)/2+$B25-$G25</f>
        <v>241.39999999999998</v>
      </c>
      <c r="L25" t="s">
        <v>57</v>
      </c>
      <c r="M25" t="s">
        <v>28</v>
      </c>
      <c r="O25" t="s">
        <v>28</v>
      </c>
      <c r="X25" t="s">
        <v>28</v>
      </c>
      <c r="Z25" t="s">
        <v>28</v>
      </c>
      <c r="AD25" t="s">
        <v>19</v>
      </c>
      <c r="AE25" t="s">
        <v>65</v>
      </c>
    </row>
    <row r="26" spans="1:31" ht="15">
      <c r="A26">
        <v>10</v>
      </c>
      <c r="B26">
        <v>88</v>
      </c>
      <c r="C26">
        <v>17</v>
      </c>
      <c r="D26">
        <v>315</v>
      </c>
      <c r="F26">
        <f>(2*(D26*E26/100)/25.4)+C26</f>
        <v>17</v>
      </c>
      <c r="H26">
        <f>($A26*25.4)/2-$B26+$G26</f>
        <v>39</v>
      </c>
      <c r="I26">
        <f>($A26*25.4)/2+$B26-$G26</f>
        <v>215</v>
      </c>
      <c r="J26">
        <f>($D26)/2-$B26+$G26</f>
        <v>69.5</v>
      </c>
      <c r="K26">
        <f>($D26)/2+$B26-$G26</f>
        <v>245.5</v>
      </c>
      <c r="M26" t="s">
        <v>28</v>
      </c>
      <c r="O26" t="s">
        <v>28</v>
      </c>
      <c r="AC26" t="s">
        <v>66</v>
      </c>
      <c r="AD26" t="s">
        <v>20</v>
      </c>
      <c r="AE26" t="s">
        <v>67</v>
      </c>
    </row>
    <row r="27" spans="1:31" ht="15">
      <c r="A27">
        <v>10</v>
      </c>
      <c r="B27">
        <v>58</v>
      </c>
      <c r="C27">
        <v>18</v>
      </c>
      <c r="D27">
        <v>275</v>
      </c>
      <c r="F27">
        <f>(2*(D27*E27/100)/25.4)+C27</f>
        <v>18</v>
      </c>
      <c r="H27">
        <f>($A27*25.4)/2-$B27+$G27</f>
        <v>69</v>
      </c>
      <c r="I27">
        <f>($A27*25.4)/2+$B27-$G27</f>
        <v>185</v>
      </c>
      <c r="J27">
        <f>($D27)/2-$B27+$G27</f>
        <v>79.5</v>
      </c>
      <c r="K27">
        <f>($D27)/2+$B27-$G27</f>
        <v>195.5</v>
      </c>
      <c r="L27">
        <v>10</v>
      </c>
      <c r="N27" t="s">
        <v>28</v>
      </c>
      <c r="AB27" t="s">
        <v>46</v>
      </c>
      <c r="AD27" t="s">
        <v>21</v>
      </c>
      <c r="AE27" t="s">
        <v>68</v>
      </c>
    </row>
    <row r="28" spans="1:31" ht="15">
      <c r="A28">
        <v>10</v>
      </c>
      <c r="B28">
        <f>3*25.4</f>
        <v>76.19999999999999</v>
      </c>
      <c r="D28">
        <v>305</v>
      </c>
      <c r="F28">
        <f>(2*(D28*E28/100)/25.4)+C28</f>
        <v>0</v>
      </c>
      <c r="H28">
        <f>($A28*25.4)/2-$B28+$G28</f>
        <v>50.80000000000001</v>
      </c>
      <c r="I28">
        <f>($A28*25.4)/2+$B28-$G28</f>
        <v>203.2</v>
      </c>
      <c r="J28">
        <f>($D28)/2-$B28+$G28</f>
        <v>76.30000000000001</v>
      </c>
      <c r="K28">
        <f>($D28)/2+$B28-$G28</f>
        <v>228.7</v>
      </c>
      <c r="L28" t="s">
        <v>57</v>
      </c>
      <c r="N28" t="s">
        <v>28</v>
      </c>
      <c r="AC28" t="s">
        <v>55</v>
      </c>
      <c r="AD28" t="s">
        <v>22</v>
      </c>
      <c r="AE28" t="s">
        <v>69</v>
      </c>
    </row>
    <row r="29" spans="1:31" ht="15">
      <c r="A29">
        <v>11</v>
      </c>
      <c r="B29">
        <v>88.9</v>
      </c>
      <c r="D29">
        <v>305</v>
      </c>
      <c r="F29">
        <f>(2*(D29*E29/100)/25.4)+C29</f>
        <v>0</v>
      </c>
      <c r="H29">
        <f>($A29*25.4)/2-$B29+$G29</f>
        <v>50.79999999999998</v>
      </c>
      <c r="I29">
        <f>($A29*25.4)/2+$B29-$G29</f>
        <v>228.6</v>
      </c>
      <c r="J29">
        <f>($D29)/2-$B29+$G29</f>
        <v>63.599999999999994</v>
      </c>
      <c r="K29">
        <f>($D29)/2+$B29-$G29</f>
        <v>241.4</v>
      </c>
      <c r="M29" t="s">
        <v>28</v>
      </c>
      <c r="O29" t="s">
        <v>28</v>
      </c>
      <c r="X29" t="s">
        <v>28</v>
      </c>
      <c r="Z29" t="s">
        <v>28</v>
      </c>
      <c r="AC29" t="s">
        <v>70</v>
      </c>
      <c r="AD29" t="s">
        <v>23</v>
      </c>
      <c r="AE29" t="s">
        <v>71</v>
      </c>
    </row>
    <row r="30" spans="1:31" ht="15">
      <c r="A30">
        <v>11</v>
      </c>
      <c r="B30">
        <v>63.5</v>
      </c>
      <c r="D30">
        <v>285</v>
      </c>
      <c r="F30">
        <f>(2*(D30*E30/100)/25.4)+C30</f>
        <v>0</v>
      </c>
      <c r="H30">
        <f>($A30*25.4)/2-$B30+$G30</f>
        <v>76.19999999999999</v>
      </c>
      <c r="I30">
        <f>($A30*25.4)/2+$B30-$G30</f>
        <v>203.2</v>
      </c>
      <c r="J30">
        <f>($D30)/2-$B30+$G30</f>
        <v>79</v>
      </c>
      <c r="K30">
        <f>($D30)/2+$B30-$G30</f>
        <v>206</v>
      </c>
      <c r="L30" t="s">
        <v>57</v>
      </c>
      <c r="N30" t="s">
        <v>28</v>
      </c>
      <c r="AC30" t="s">
        <v>55</v>
      </c>
      <c r="AD30" t="s">
        <v>24</v>
      </c>
      <c r="AE30" t="s">
        <v>72</v>
      </c>
    </row>
    <row r="31" spans="1:31" ht="15">
      <c r="A31">
        <v>11</v>
      </c>
      <c r="B31">
        <v>45</v>
      </c>
      <c r="C31">
        <v>18</v>
      </c>
      <c r="D31">
        <v>295</v>
      </c>
      <c r="E31">
        <v>30</v>
      </c>
      <c r="F31">
        <f>(2*(D31*E31/100)/25.4)+C31</f>
        <v>24.968503937007874</v>
      </c>
      <c r="H31">
        <f>($A31*25.4)/2-$B31+$G31</f>
        <v>94.69999999999999</v>
      </c>
      <c r="I31">
        <f>($A31*25.4)/2+$B31-$G31</f>
        <v>184.7</v>
      </c>
      <c r="J31">
        <f>($D31)/2-$B31+$G31</f>
        <v>102.5</v>
      </c>
      <c r="K31">
        <f>($D31)/2+$B31-$G31</f>
        <v>192.5</v>
      </c>
      <c r="L31" t="s">
        <v>73</v>
      </c>
      <c r="N31" t="s">
        <v>28</v>
      </c>
      <c r="AB31" t="s">
        <v>41</v>
      </c>
      <c r="AC31" t="s">
        <v>42</v>
      </c>
      <c r="AD31" t="s">
        <v>25</v>
      </c>
      <c r="AE31" t="s">
        <v>74</v>
      </c>
    </row>
    <row r="32" spans="1:31" ht="15">
      <c r="A32">
        <v>11</v>
      </c>
      <c r="B32">
        <v>51</v>
      </c>
      <c r="C32">
        <v>18</v>
      </c>
      <c r="D32">
        <v>295</v>
      </c>
      <c r="E32">
        <v>35</v>
      </c>
      <c r="F32">
        <f>(2*(D32*E32/100)/25.4)+C32</f>
        <v>26.12992125984252</v>
      </c>
      <c r="H32">
        <f>($A32*25.4)/2-$B32+$G32</f>
        <v>88.69999999999999</v>
      </c>
      <c r="I32">
        <f>($A32*25.4)/2+$B32-$G32</f>
        <v>190.7</v>
      </c>
      <c r="J32">
        <f>($D32)/2-$B32+$G32</f>
        <v>96.5</v>
      </c>
      <c r="K32">
        <f>($D32)/2+$B32-$G32</f>
        <v>198.5</v>
      </c>
      <c r="L32">
        <v>10</v>
      </c>
      <c r="N32" t="s">
        <v>28</v>
      </c>
      <c r="AB32" t="s">
        <v>46</v>
      </c>
      <c r="AD32" t="s">
        <v>26</v>
      </c>
      <c r="AE32" t="s">
        <v>75</v>
      </c>
    </row>
    <row r="33" spans="1:29" ht="15">
      <c r="A33">
        <v>11</v>
      </c>
      <c r="B33">
        <f>(8-(A33/2))*25.4</f>
        <v>63.5</v>
      </c>
      <c r="D33">
        <v>305</v>
      </c>
      <c r="F33">
        <f>(2*(D33*E33/100)/25.4)+C33</f>
        <v>0</v>
      </c>
      <c r="H33">
        <f>($A33*25.4)/2-$B33+$G33</f>
        <v>76.19999999999999</v>
      </c>
      <c r="I33">
        <f>($A33*25.4)/2+$B33-$G33</f>
        <v>203.2</v>
      </c>
      <c r="J33">
        <f>($D33)/2-$B33+$G33</f>
        <v>89</v>
      </c>
      <c r="K33">
        <f>($D33)/2+$B33-$G33</f>
        <v>216</v>
      </c>
      <c r="N33" t="s">
        <v>28</v>
      </c>
      <c r="AC33" t="s">
        <v>55</v>
      </c>
    </row>
    <row r="34" spans="30:31" ht="15">
      <c r="AD34" t="s">
        <v>27</v>
      </c>
      <c r="AE34" t="s">
        <v>76</v>
      </c>
    </row>
    <row r="35" spans="1:32" ht="15">
      <c r="A35" t="s">
        <v>77</v>
      </c>
      <c r="AE35">
        <v>1</v>
      </c>
      <c r="AF35" t="s">
        <v>78</v>
      </c>
    </row>
    <row r="36" spans="1:32" ht="15">
      <c r="A36">
        <v>10</v>
      </c>
      <c r="B36">
        <v>60</v>
      </c>
      <c r="C36">
        <v>18</v>
      </c>
      <c r="D36">
        <v>265</v>
      </c>
      <c r="F36">
        <f>(2*(D36*E36/100)/25.4)+C36</f>
        <v>18</v>
      </c>
      <c r="H36">
        <f>($A36*25.4)/2-$B36+$G36</f>
        <v>67</v>
      </c>
      <c r="I36">
        <f>($A36*25.4)/2+$B36-$G36</f>
        <v>187</v>
      </c>
      <c r="J36">
        <f>($D36)/2-$B36+$G36</f>
        <v>72.5</v>
      </c>
      <c r="K36">
        <f>($D36)/2+$B36-$G36</f>
        <v>192.5</v>
      </c>
      <c r="M36" t="s">
        <v>28</v>
      </c>
      <c r="AB36" t="s">
        <v>79</v>
      </c>
      <c r="AC36" t="s">
        <v>80</v>
      </c>
      <c r="AE36">
        <v>2</v>
      </c>
      <c r="AF36" t="s">
        <v>81</v>
      </c>
    </row>
    <row r="37" spans="1:29" ht="15">
      <c r="A37">
        <v>10.5</v>
      </c>
      <c r="B37">
        <v>40</v>
      </c>
      <c r="C37">
        <v>18</v>
      </c>
      <c r="D37">
        <v>295</v>
      </c>
      <c r="F37">
        <f>(2*(D37*E37/100)/25.4)+C37</f>
        <v>18</v>
      </c>
      <c r="H37">
        <f>($A37*25.4)/2-$B37+$G37</f>
        <v>93.35</v>
      </c>
      <c r="I37">
        <f>($A37*25.4)/2+$B37-$G37</f>
        <v>173.35</v>
      </c>
      <c r="J37">
        <f>($D37)/2-$B37+$G37</f>
        <v>107.5</v>
      </c>
      <c r="K37">
        <f>($D37)/2+$B37-$G37</f>
        <v>187.5</v>
      </c>
      <c r="N37" t="s">
        <v>28</v>
      </c>
      <c r="AB37" t="s">
        <v>79</v>
      </c>
      <c r="AC37" t="s">
        <v>80</v>
      </c>
    </row>
    <row r="38" spans="1:31" ht="15">
      <c r="A38">
        <v>11</v>
      </c>
      <c r="B38">
        <v>40</v>
      </c>
      <c r="C38">
        <v>18</v>
      </c>
      <c r="D38">
        <v>295</v>
      </c>
      <c r="F38">
        <f>(2*(D38*E38/100)/25.4)+C38</f>
        <v>18</v>
      </c>
      <c r="H38">
        <f>($A38*25.4)/2-$B38+$G38</f>
        <v>99.69999999999999</v>
      </c>
      <c r="I38">
        <f>($A38*25.4)/2+$B38-$G38</f>
        <v>179.7</v>
      </c>
      <c r="J38">
        <f>($D38)/2-$B38+$G38</f>
        <v>107.5</v>
      </c>
      <c r="K38">
        <f>($D38)/2+$B38-$G38</f>
        <v>187.5</v>
      </c>
      <c r="N38" t="s">
        <v>28</v>
      </c>
      <c r="AB38" t="s">
        <v>79</v>
      </c>
      <c r="AC38" t="s">
        <v>80</v>
      </c>
      <c r="AD38" t="s">
        <v>28</v>
      </c>
      <c r="AE38" t="s">
        <v>82</v>
      </c>
    </row>
    <row r="39" spans="1:29" ht="15">
      <c r="A39">
        <v>11</v>
      </c>
      <c r="B39">
        <v>59</v>
      </c>
      <c r="C39">
        <v>18</v>
      </c>
      <c r="D39">
        <v>295</v>
      </c>
      <c r="F39">
        <f>(2*(D39*E39/100)/25.4)+C39</f>
        <v>18</v>
      </c>
      <c r="H39">
        <f>($A39*25.4)/2-$B39+$G39</f>
        <v>80.69999999999999</v>
      </c>
      <c r="I39">
        <f>($A39*25.4)/2+$B39-$G39</f>
        <v>198.7</v>
      </c>
      <c r="J39">
        <f>($D39)/2-$B39+$G39</f>
        <v>88.5</v>
      </c>
      <c r="K39">
        <f>($D39)/2+$B39-$G39</f>
        <v>206.5</v>
      </c>
      <c r="N39" t="s">
        <v>28</v>
      </c>
      <c r="AB39" t="s">
        <v>79</v>
      </c>
      <c r="AC39" t="s">
        <v>80</v>
      </c>
    </row>
    <row r="40" spans="1:29" ht="15">
      <c r="A40">
        <v>9.5</v>
      </c>
      <c r="C40">
        <v>18</v>
      </c>
      <c r="D40">
        <v>255</v>
      </c>
      <c r="E40">
        <v>35</v>
      </c>
      <c r="F40">
        <f>(2*(D40*E40/100)/25.4)+C40</f>
        <v>25.02755905511811</v>
      </c>
      <c r="H40">
        <f>($A40*25.4)/2-$B40</f>
        <v>120.64999999999999</v>
      </c>
      <c r="I40">
        <f>($A40*25.4)/2+$B40</f>
        <v>120.64999999999999</v>
      </c>
      <c r="J40">
        <f>($D40)/2-$B40</f>
        <v>127.5</v>
      </c>
      <c r="K40">
        <f>($D40)/2+$B40</f>
        <v>127.5</v>
      </c>
      <c r="M40" t="s">
        <v>28</v>
      </c>
      <c r="X40" t="s">
        <v>28</v>
      </c>
      <c r="AC40" t="s">
        <v>83</v>
      </c>
    </row>
    <row r="41" spans="1:29" ht="15">
      <c r="A41">
        <v>9.5</v>
      </c>
      <c r="C41">
        <v>19</v>
      </c>
      <c r="D41">
        <v>265</v>
      </c>
      <c r="E41">
        <v>30</v>
      </c>
      <c r="F41">
        <f>(2*(D41*E41/100)/25.4)+C41</f>
        <v>25.25984251968504</v>
      </c>
      <c r="H41">
        <f>($A41*25.4)/2-$B41</f>
        <v>120.64999999999999</v>
      </c>
      <c r="I41">
        <f>($A41*25.4)/2+$B41</f>
        <v>120.64999999999999</v>
      </c>
      <c r="J41">
        <f>($D41)/2-$B41</f>
        <v>132.5</v>
      </c>
      <c r="K41">
        <f>($D41)/2+$B41</f>
        <v>132.5</v>
      </c>
      <c r="M41" t="s">
        <v>28</v>
      </c>
      <c r="X41" t="s">
        <v>28</v>
      </c>
      <c r="AC41" t="s">
        <v>83</v>
      </c>
    </row>
    <row r="42" spans="1:29" ht="15">
      <c r="A42">
        <v>11</v>
      </c>
      <c r="C42">
        <v>18</v>
      </c>
      <c r="D42">
        <v>295</v>
      </c>
      <c r="E42">
        <v>30</v>
      </c>
      <c r="F42">
        <f>(2*(D42*E42/100)/25.4)+C42</f>
        <v>24.968503937007874</v>
      </c>
      <c r="H42">
        <f>($A42*25.4)/2-$B42+$G42</f>
        <v>139.7</v>
      </c>
      <c r="I42">
        <f>($A42*25.4)/2+$B42-$G42</f>
        <v>139.7</v>
      </c>
      <c r="J42">
        <f>($D42)/2-$B42+$G42</f>
        <v>147.5</v>
      </c>
      <c r="K42">
        <f>($D42)/2+$B42-$G42</f>
        <v>147.5</v>
      </c>
      <c r="N42" t="s">
        <v>28</v>
      </c>
      <c r="Y42" t="s">
        <v>28</v>
      </c>
      <c r="AC42" t="s">
        <v>83</v>
      </c>
    </row>
    <row r="43" spans="1:29" ht="15">
      <c r="A43">
        <v>11</v>
      </c>
      <c r="C43">
        <v>19</v>
      </c>
      <c r="D43">
        <v>315</v>
      </c>
      <c r="E43">
        <v>25</v>
      </c>
      <c r="F43">
        <f>(2*(D43*E43/100)/25.4)+C43</f>
        <v>25.200787401574804</v>
      </c>
      <c r="H43">
        <f>($A43*25.4)/2-$B43+$G43</f>
        <v>139.7</v>
      </c>
      <c r="I43">
        <f>($A43*25.4)/2+$B43-$G43</f>
        <v>139.7</v>
      </c>
      <c r="J43">
        <f>($D43)/2-$B43+$G43</f>
        <v>157.5</v>
      </c>
      <c r="K43">
        <f>($D43)/2+$B43-$G43</f>
        <v>157.5</v>
      </c>
      <c r="N43" t="s">
        <v>28</v>
      </c>
      <c r="Y43" t="s">
        <v>28</v>
      </c>
      <c r="AC43" t="s">
        <v>83</v>
      </c>
    </row>
    <row r="44" spans="1:29" ht="15">
      <c r="A44">
        <v>8.5</v>
      </c>
      <c r="B44">
        <v>54</v>
      </c>
      <c r="C44">
        <v>18</v>
      </c>
      <c r="D44">
        <v>225</v>
      </c>
      <c r="F44">
        <f>(2*(D44*E44/100)/25.4)+C44</f>
        <v>18</v>
      </c>
      <c r="H44">
        <f>($A44*25.4)/2-$B44+$G44</f>
        <v>53.94999999999999</v>
      </c>
      <c r="I44">
        <f>($A44*25.4)/2+$B44-$G44</f>
        <v>161.95</v>
      </c>
      <c r="J44">
        <f>($D44)/2-$B44+$G44</f>
        <v>58.5</v>
      </c>
      <c r="K44">
        <f>($D44)/2+$B44-$G44</f>
        <v>166.5</v>
      </c>
      <c r="M44" t="s">
        <v>28</v>
      </c>
      <c r="AC44" t="s">
        <v>84</v>
      </c>
    </row>
    <row r="45" spans="1:29" ht="15">
      <c r="A45">
        <v>10</v>
      </c>
      <c r="B45">
        <v>54</v>
      </c>
      <c r="C45">
        <v>18</v>
      </c>
      <c r="D45">
        <v>285</v>
      </c>
      <c r="F45">
        <f>(2*(D45*E45/100)/25.4)+C45</f>
        <v>18</v>
      </c>
      <c r="H45">
        <f>($A45*25.4)/2-$B45+$G45</f>
        <v>73</v>
      </c>
      <c r="I45">
        <f>($A45*25.4)/2+$B45-$G45</f>
        <v>181</v>
      </c>
      <c r="J45">
        <f>($D45)/2-$B45+$G45</f>
        <v>88.5</v>
      </c>
      <c r="K45">
        <f>($D45)/2+$B45-$G45</f>
        <v>196.5</v>
      </c>
      <c r="N45" t="s">
        <v>28</v>
      </c>
      <c r="AC45" t="s">
        <v>84</v>
      </c>
    </row>
    <row r="46" spans="6:11" ht="15">
      <c r="F46">
        <f>(2*(D46*E46/100)/25.4)+C46</f>
        <v>0</v>
      </c>
      <c r="H46">
        <f>($A46*25.4)/2-$B46+$G46</f>
        <v>0</v>
      </c>
      <c r="I46">
        <f>($A46*25.4)/2+$B46-$G46</f>
        <v>0</v>
      </c>
      <c r="J46">
        <f>($D46)/2-$B46+$G46</f>
        <v>0</v>
      </c>
      <c r="K46">
        <f>($D46)/2+$B46-$G46</f>
        <v>0</v>
      </c>
    </row>
    <row r="47" spans="6:11" ht="15">
      <c r="F47">
        <f>(2*(D47*E47/100)/25.4)+C47</f>
        <v>0</v>
      </c>
      <c r="H47">
        <f>($A47*25.4)/2-$B47+$G47</f>
        <v>0</v>
      </c>
      <c r="I47">
        <f>($A47*25.4)/2+$B47-$G47</f>
        <v>0</v>
      </c>
      <c r="J47">
        <f>($D47)/2-$B47+$G47</f>
        <v>0</v>
      </c>
      <c r="K47">
        <f>($D47)/2+$B47-$G47</f>
        <v>0</v>
      </c>
    </row>
    <row r="48" spans="6:11" ht="15">
      <c r="F48">
        <f>(2*(D48*E48/100)/25.4)+C48</f>
        <v>0</v>
      </c>
      <c r="H48">
        <f>($A48*25.4)/2-$B48+$G48</f>
        <v>0</v>
      </c>
      <c r="I48">
        <f>($A48*25.4)/2+$B48-$G48</f>
        <v>0</v>
      </c>
      <c r="J48">
        <f>($D48)/2-$B48+$G48</f>
        <v>0</v>
      </c>
      <c r="K48">
        <f>($D48)/2+$B48-$G48</f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Jenniskens</dc:creator>
  <cp:keywords/>
  <dc:description/>
  <cp:lastModifiedBy>Jenniskens</cp:lastModifiedBy>
  <dcterms:created xsi:type="dcterms:W3CDTF">2010-05-31T17:24:06Z</dcterms:created>
  <dcterms:modified xsi:type="dcterms:W3CDTF">2010-05-31T17:27:03Z</dcterms:modified>
  <cp:category/>
  <cp:version/>
  <cp:contentType/>
  <cp:contentStatus/>
</cp:coreProperties>
</file>